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macbook/Downloads/"/>
    </mc:Choice>
  </mc:AlternateContent>
  <xr:revisionPtr revIDLastSave="0" documentId="13_ncr:1_{5FCC3636-9AB9-664D-8033-26AF508DFE0A}" xr6:coauthVersionLast="45" xr6:coauthVersionMax="45" xr10:uidLastSave="{00000000-0000-0000-0000-000000000000}"/>
  <bookViews>
    <workbookView xWindow="0" yWindow="460" windowWidth="38400" windowHeight="20260" xr2:uid="{00000000-000D-0000-FFFF-FFFF00000000}"/>
  </bookViews>
  <sheets>
    <sheet name="VFAIZ+KONUT" sheetId="9" r:id="rId1"/>
  </sheets>
  <calcPr calcId="191029"/>
</workbook>
</file>

<file path=xl/calcChain.xml><?xml version="1.0" encoding="utf-8"?>
<calcChain xmlns="http://schemas.openxmlformats.org/spreadsheetml/2006/main">
  <c r="C27" i="9" l="1"/>
  <c r="G16" i="9" s="1"/>
  <c r="E23" i="9"/>
  <c r="E22" i="9"/>
  <c r="E21" i="9"/>
  <c r="E20" i="9"/>
  <c r="E19" i="9"/>
  <c r="E18" i="9"/>
  <c r="F17" i="9"/>
  <c r="G17" i="9" s="1"/>
  <c r="E17" i="9"/>
  <c r="F16" i="9"/>
  <c r="C13" i="9"/>
  <c r="C16" i="9" s="1"/>
  <c r="D16" i="9" s="1"/>
  <c r="H16" i="9" s="1"/>
  <c r="I16" i="9" s="1"/>
  <c r="F18" i="9" l="1"/>
  <c r="C17" i="9"/>
  <c r="D17" i="9" s="1"/>
  <c r="H17" i="9" s="1"/>
  <c r="I17" i="9" s="1"/>
  <c r="J17" i="9" s="1"/>
  <c r="C18" i="9"/>
  <c r="D18" i="9" s="1"/>
  <c r="C19" i="9"/>
  <c r="D19" i="9" s="1"/>
  <c r="C20" i="9"/>
  <c r="D20" i="9" s="1"/>
  <c r="C21" i="9"/>
  <c r="D21" i="9" s="1"/>
  <c r="C22" i="9"/>
  <c r="D22" i="9" s="1"/>
  <c r="C23" i="9"/>
  <c r="D23" i="9" s="1"/>
  <c r="D13" i="9"/>
  <c r="G18" i="9" l="1"/>
  <c r="H18" i="9" s="1"/>
  <c r="I18" i="9" s="1"/>
  <c r="J18" i="9" s="1"/>
  <c r="F19" i="9"/>
  <c r="G19" i="9" l="1"/>
  <c r="H19" i="9" s="1"/>
  <c r="I19" i="9" s="1"/>
  <c r="J19" i="9" s="1"/>
  <c r="F20" i="9"/>
  <c r="G20" i="9" l="1"/>
  <c r="H20" i="9" s="1"/>
  <c r="I20" i="9" s="1"/>
  <c r="J20" i="9" s="1"/>
  <c r="F21" i="9"/>
  <c r="G21" i="9" l="1"/>
  <c r="H21" i="9" s="1"/>
  <c r="I21" i="9" s="1"/>
  <c r="J21" i="9" s="1"/>
  <c r="F22" i="9"/>
  <c r="G22" i="9" l="1"/>
  <c r="H22" i="9" s="1"/>
  <c r="I22" i="9" s="1"/>
  <c r="J22" i="9" s="1"/>
  <c r="F23" i="9"/>
  <c r="G23" i="9" s="1"/>
  <c r="H23" i="9" s="1"/>
  <c r="I23" i="9" s="1"/>
  <c r="J23" i="9" s="1"/>
</calcChain>
</file>

<file path=xl/sharedStrings.xml><?xml version="1.0" encoding="utf-8"?>
<sst xmlns="http://schemas.openxmlformats.org/spreadsheetml/2006/main" count="25" uniqueCount="25">
  <si>
    <t>Tablodaki sarı hücrelere veri girerek, kendinize göre hesaplama yapabilirsiniz.</t>
  </si>
  <si>
    <t>Yazarlar</t>
  </si>
  <si>
    <t>Yusuf Emre Akgündüz, Özlem Dursun-de Neef, Yavuz Selim Hacıhasanoğlu ve Fatih Yılmaz</t>
  </si>
  <si>
    <t>Çalışma Detayı</t>
  </si>
  <si>
    <t>Mart 2021 Çalışma Tebliği, T.C.Merkez Bankası, 2020 yılında konut kredisi faizlerindeki indirim ile konut fiyatları arasındaki ilişki incelenmiştir.</t>
  </si>
  <si>
    <t>Konut kredisi faizlerinde yıllık bir puan indirim ile konut m² birim fiyatlarında %2,1 artış gerçekleşmektedir. Bu etki, bireysel konut kredilerindeki %6,6 oranındaki bir artış kanalıyla oluşmaktadır.</t>
  </si>
  <si>
    <t>Artış Etkisi</t>
  </si>
  <si>
    <t>Aylık Konut Kredisi Faiz Oranı</t>
  </si>
  <si>
    <t>Yıllık Bileşik Faiz</t>
  </si>
  <si>
    <t>Yıllık Faiz</t>
  </si>
  <si>
    <t>İndirim</t>
  </si>
  <si>
    <t>Yıllık Bileşik</t>
  </si>
  <si>
    <t>Aylık (Bileşikten)</t>
  </si>
  <si>
    <t>Konut Fiyatındaki Olası Artış Oranı</t>
  </si>
  <si>
    <t>Faiz İndirimi Sonucu Konut Fiyatı</t>
  </si>
  <si>
    <t>Kredi Kullanılacak Kısım</t>
  </si>
  <si>
    <t>Aylık Taksitler</t>
  </si>
  <si>
    <t>Vade Sonunda Geri Ödeme Toplamı</t>
  </si>
  <si>
    <t>Geri Ödeme Toplamındaki Azalma</t>
  </si>
  <si>
    <t>Konut Fiyatı</t>
  </si>
  <si>
    <t>Peşinat Oranı</t>
  </si>
  <si>
    <t>Kredi Kullanılacak Peşinat</t>
  </si>
  <si>
    <t>Vade Süresi (ay)</t>
  </si>
  <si>
    <t>Gayrimenkul Okulu Youtube Kanalı</t>
  </si>
  <si>
    <t>Dosya Kısa Linki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</si>
</sst>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[$₺]"/>
  </numFmts>
  <fonts count="6" x14ac:knownFonts="1">
    <font>
      <sz val="10"/>
      <color rgb="FF000000"/>
      <name val="Arial"/>
    </font>
    <font>
      <sz val="10"/>
      <color theme="1"/>
      <name val="Arial"/>
    </font>
    <font>
      <u/>
      <sz val="10"/>
      <color rgb="FF1155CC"/>
      <name val="Arial"/>
    </font>
    <font>
      <b/>
      <sz val="10"/>
      <color theme="1"/>
      <name val="Arial"/>
    </font>
    <font>
      <b/>
      <sz val="10"/>
      <color theme="1"/>
      <name val="Arial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4" fillId="4" borderId="2" xfId="0" applyFont="1" applyFill="1" applyBorder="1" applyAlignment="1"/>
    <xf numFmtId="0" fontId="1" fillId="0" borderId="3" xfId="0" applyFont="1" applyBorder="1" applyAlignment="1"/>
    <xf numFmtId="0" fontId="1" fillId="0" borderId="3" xfId="0" applyFont="1" applyBorder="1"/>
    <xf numFmtId="0" fontId="1" fillId="0" borderId="4" xfId="0" applyFont="1" applyBorder="1"/>
    <xf numFmtId="10" fontId="1" fillId="4" borderId="0" xfId="0" applyNumberFormat="1" applyFont="1" applyFill="1" applyAlignment="1"/>
    <xf numFmtId="0" fontId="4" fillId="3" borderId="5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1" fillId="2" borderId="8" xfId="0" applyFont="1" applyFill="1" applyBorder="1" applyAlignment="1"/>
    <xf numFmtId="10" fontId="1" fillId="2" borderId="1" xfId="0" applyNumberFormat="1" applyFont="1" applyFill="1" applyBorder="1"/>
    <xf numFmtId="0" fontId="1" fillId="2" borderId="1" xfId="0" applyFont="1" applyFill="1" applyBorder="1"/>
    <xf numFmtId="166" fontId="1" fillId="2" borderId="1" xfId="0" applyNumberFormat="1" applyFont="1" applyFill="1" applyBorder="1"/>
    <xf numFmtId="166" fontId="1" fillId="2" borderId="1" xfId="0" applyNumberFormat="1" applyFont="1" applyFill="1" applyBorder="1" applyAlignment="1"/>
    <xf numFmtId="0" fontId="1" fillId="2" borderId="9" xfId="0" applyFont="1" applyFill="1" applyBorder="1"/>
    <xf numFmtId="9" fontId="1" fillId="0" borderId="8" xfId="0" applyNumberFormat="1" applyFont="1" applyBorder="1" applyAlignment="1"/>
    <xf numFmtId="10" fontId="1" fillId="0" borderId="1" xfId="0" applyNumberFormat="1" applyFont="1" applyBorder="1"/>
    <xf numFmtId="166" fontId="1" fillId="0" borderId="1" xfId="0" applyNumberFormat="1" applyFont="1" applyBorder="1"/>
    <xf numFmtId="166" fontId="1" fillId="0" borderId="1" xfId="0" applyNumberFormat="1" applyFont="1" applyBorder="1" applyAlignment="1"/>
    <xf numFmtId="166" fontId="1" fillId="0" borderId="9" xfId="0" applyNumberFormat="1" applyFont="1" applyBorder="1"/>
    <xf numFmtId="9" fontId="1" fillId="2" borderId="8" xfId="0" applyNumberFormat="1" applyFont="1" applyFill="1" applyBorder="1" applyAlignment="1"/>
    <xf numFmtId="166" fontId="1" fillId="2" borderId="9" xfId="0" applyNumberFormat="1" applyFont="1" applyFill="1" applyBorder="1"/>
    <xf numFmtId="9" fontId="1" fillId="0" borderId="10" xfId="0" applyNumberFormat="1" applyFont="1" applyBorder="1" applyAlignment="1"/>
    <xf numFmtId="10" fontId="1" fillId="0" borderId="11" xfId="0" applyNumberFormat="1" applyFont="1" applyBorder="1"/>
    <xf numFmtId="166" fontId="1" fillId="0" borderId="11" xfId="0" applyNumberFormat="1" applyFont="1" applyBorder="1"/>
    <xf numFmtId="166" fontId="1" fillId="0" borderId="11" xfId="0" applyNumberFormat="1" applyFont="1" applyBorder="1" applyAlignment="1"/>
    <xf numFmtId="166" fontId="1" fillId="0" borderId="12" xfId="0" applyNumberFormat="1" applyFont="1" applyBorder="1"/>
    <xf numFmtId="0" fontId="3" fillId="3" borderId="5" xfId="0" applyFont="1" applyFill="1" applyBorder="1" applyAlignment="1">
      <alignment wrapText="1"/>
    </xf>
    <xf numFmtId="10" fontId="1" fillId="4" borderId="10" xfId="0" applyNumberFormat="1" applyFont="1" applyFill="1" applyBorder="1" applyAlignment="1"/>
    <xf numFmtId="10" fontId="1" fillId="0" borderId="11" xfId="0" applyNumberFormat="1" applyFont="1" applyBorder="1" applyAlignment="1"/>
    <xf numFmtId="10" fontId="1" fillId="0" borderId="12" xfId="0" applyNumberFormat="1" applyFont="1" applyBorder="1"/>
    <xf numFmtId="0" fontId="5" fillId="0" borderId="5" xfId="0" applyFont="1" applyBorder="1" applyAlignment="1"/>
    <xf numFmtId="0" fontId="5" fillId="0" borderId="8" xfId="0" applyFont="1" applyBorder="1" applyAlignment="1"/>
    <xf numFmtId="0" fontId="5" fillId="0" borderId="10" xfId="0" applyFont="1" applyBorder="1" applyAlignment="1"/>
    <xf numFmtId="0" fontId="5" fillId="4" borderId="7" xfId="0" applyFont="1" applyFill="1" applyBorder="1" applyAlignment="1"/>
    <xf numFmtId="9" fontId="5" fillId="4" borderId="9" xfId="0" applyNumberFormat="1" applyFont="1" applyFill="1" applyBorder="1" applyAlignment="1"/>
    <xf numFmtId="0" fontId="5" fillId="0" borderId="9" xfId="0" applyFont="1" applyBorder="1"/>
    <xf numFmtId="0" fontId="5" fillId="4" borderId="12" xfId="0" applyFont="1" applyFill="1" applyBorder="1" applyAlignment="1"/>
    <xf numFmtId="0" fontId="5" fillId="0" borderId="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channel/UCe-HuMx8S5hdyJuGNZVSDg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74EA7"/>
    <outlinePr summaryBelow="0" summaryRight="0"/>
  </sheetPr>
  <dimension ref="A2:J32"/>
  <sheetViews>
    <sheetView showGridLines="0" tabSelected="1" zoomScale="130" zoomScaleNormal="130" workbookViewId="0">
      <selection activeCell="G25" sqref="G25"/>
    </sheetView>
  </sheetViews>
  <sheetFormatPr baseColWidth="10" defaultColWidth="14.5" defaultRowHeight="15.75" customHeight="1" x14ac:dyDescent="0.15"/>
  <cols>
    <col min="2" max="2" width="18.1640625" customWidth="1"/>
  </cols>
  <sheetData>
    <row r="2" spans="2:10" ht="15.75" customHeight="1" x14ac:dyDescent="0.15">
      <c r="B2" s="4"/>
      <c r="C2" s="5" t="s">
        <v>0</v>
      </c>
      <c r="D2" s="6"/>
      <c r="E2" s="6"/>
      <c r="F2" s="6"/>
      <c r="G2" s="7"/>
    </row>
    <row r="3" spans="2:10" ht="15.75" customHeight="1" x14ac:dyDescent="0.15">
      <c r="B3" s="3"/>
    </row>
    <row r="4" spans="2:10" ht="15.75" customHeight="1" x14ac:dyDescent="0.15">
      <c r="B4" s="3"/>
    </row>
    <row r="5" spans="2:10" ht="15.75" customHeight="1" x14ac:dyDescent="0.15">
      <c r="B5" s="3" t="s">
        <v>1</v>
      </c>
    </row>
    <row r="6" spans="2:10" ht="15.75" customHeight="1" x14ac:dyDescent="0.15">
      <c r="B6" s="1" t="s">
        <v>2</v>
      </c>
    </row>
    <row r="7" spans="2:10" ht="15.75" customHeight="1" x14ac:dyDescent="0.15">
      <c r="B7" s="3" t="s">
        <v>3</v>
      </c>
    </row>
    <row r="8" spans="2:10" ht="15.75" customHeight="1" x14ac:dyDescent="0.15">
      <c r="B8" s="1" t="s">
        <v>4</v>
      </c>
    </row>
    <row r="9" spans="2:10" ht="15.75" customHeight="1" x14ac:dyDescent="0.15">
      <c r="B9" s="1" t="s">
        <v>5</v>
      </c>
    </row>
    <row r="10" spans="2:10" ht="15.75" customHeight="1" x14ac:dyDescent="0.15">
      <c r="B10" s="1" t="s">
        <v>6</v>
      </c>
      <c r="C10" s="8">
        <v>2.1000000000000001E-2</v>
      </c>
    </row>
    <row r="11" spans="2:10" ht="15.75" customHeight="1" thickBot="1" x14ac:dyDescent="0.2"/>
    <row r="12" spans="2:10" ht="28" x14ac:dyDescent="0.15">
      <c r="B12" s="30" t="s">
        <v>7</v>
      </c>
      <c r="C12" s="10" t="s">
        <v>8</v>
      </c>
      <c r="D12" s="11" t="s">
        <v>9</v>
      </c>
    </row>
    <row r="13" spans="2:10" ht="15.75" customHeight="1" thickBot="1" x14ac:dyDescent="0.2">
      <c r="B13" s="31">
        <v>1.37E-2</v>
      </c>
      <c r="C13" s="32">
        <f>(1+B13)^12-1</f>
        <v>0.17737106370494238</v>
      </c>
      <c r="D13" s="33">
        <f>C13</f>
        <v>0.17737106370494238</v>
      </c>
    </row>
    <row r="14" spans="2:10" ht="14" thickBot="1" x14ac:dyDescent="0.2"/>
    <row r="15" spans="2:10" ht="56" x14ac:dyDescent="0.15">
      <c r="B15" s="9" t="s">
        <v>10</v>
      </c>
      <c r="C15" s="10" t="s">
        <v>11</v>
      </c>
      <c r="D15" s="10" t="s">
        <v>12</v>
      </c>
      <c r="E15" s="10" t="s">
        <v>13</v>
      </c>
      <c r="F15" s="10" t="s">
        <v>14</v>
      </c>
      <c r="G15" s="10" t="s">
        <v>15</v>
      </c>
      <c r="H15" s="10" t="s">
        <v>16</v>
      </c>
      <c r="I15" s="10" t="s">
        <v>17</v>
      </c>
      <c r="J15" s="11" t="s">
        <v>18</v>
      </c>
    </row>
    <row r="16" spans="2:10" ht="15.75" customHeight="1" x14ac:dyDescent="0.15">
      <c r="B16" s="12"/>
      <c r="C16" s="13">
        <f>C13</f>
        <v>0.17737106370494238</v>
      </c>
      <c r="D16" s="13">
        <f t="shared" ref="D16:D23" si="0">+(1+C16)^(1/12)-1</f>
        <v>1.3700000000000045E-2</v>
      </c>
      <c r="E16" s="14"/>
      <c r="F16" s="15">
        <f>C25</f>
        <v>500000</v>
      </c>
      <c r="G16" s="16">
        <f>C27</f>
        <v>400000</v>
      </c>
      <c r="H16" s="16">
        <f t="shared" ref="H16:H23" si="1">-PMT(D16,$C$28,G16)</f>
        <v>6810.6162805243303</v>
      </c>
      <c r="I16" s="16">
        <f t="shared" ref="I16:I23" si="2">($C$28*H16)</f>
        <v>817273.95366291958</v>
      </c>
      <c r="J16" s="17"/>
    </row>
    <row r="17" spans="1:10" ht="15.75" customHeight="1" x14ac:dyDescent="0.15">
      <c r="A17" s="1">
        <v>1</v>
      </c>
      <c r="B17" s="18">
        <v>0.01</v>
      </c>
      <c r="C17" s="19">
        <f t="shared" ref="C17:C23" si="3">($C$13-B17)</f>
        <v>0.16737106370494237</v>
      </c>
      <c r="D17" s="19">
        <f t="shared" si="0"/>
        <v>1.2979703340566084E-2</v>
      </c>
      <c r="E17" s="19">
        <f t="shared" ref="E17:E23" si="4">(A17*$C$10)</f>
        <v>2.1000000000000001E-2</v>
      </c>
      <c r="F17" s="20">
        <f t="shared" ref="F17:F23" si="5">F16*(1+$C$10)</f>
        <v>510499.99999999994</v>
      </c>
      <c r="G17" s="21">
        <f t="shared" ref="G17:G23" si="6">(F17*(1-$C$26))</f>
        <v>408400</v>
      </c>
      <c r="H17" s="21">
        <f t="shared" si="1"/>
        <v>6733.6255643623135</v>
      </c>
      <c r="I17" s="21">
        <f t="shared" si="2"/>
        <v>808035.06772347761</v>
      </c>
      <c r="J17" s="22">
        <f t="shared" ref="J17:J23" si="7">($I$16-I17)</f>
        <v>9238.8859394419705</v>
      </c>
    </row>
    <row r="18" spans="1:10" ht="15.75" customHeight="1" x14ac:dyDescent="0.15">
      <c r="A18" s="1">
        <v>2</v>
      </c>
      <c r="B18" s="18">
        <v>0.02</v>
      </c>
      <c r="C18" s="19">
        <f t="shared" si="3"/>
        <v>0.15737106370494239</v>
      </c>
      <c r="D18" s="19">
        <f t="shared" si="0"/>
        <v>1.2253728255590346E-2</v>
      </c>
      <c r="E18" s="19">
        <f t="shared" si="4"/>
        <v>4.2000000000000003E-2</v>
      </c>
      <c r="F18" s="20">
        <f t="shared" si="5"/>
        <v>521220.49999999988</v>
      </c>
      <c r="G18" s="21">
        <f t="shared" si="6"/>
        <v>416976.39999999991</v>
      </c>
      <c r="H18" s="21">
        <f t="shared" si="1"/>
        <v>6652.0241831030498</v>
      </c>
      <c r="I18" s="21">
        <f t="shared" si="2"/>
        <v>798242.90197236603</v>
      </c>
      <c r="J18" s="22">
        <f t="shared" si="7"/>
        <v>19031.051690553548</v>
      </c>
    </row>
    <row r="19" spans="1:10" ht="15.75" customHeight="1" x14ac:dyDescent="0.15">
      <c r="A19" s="1">
        <v>3</v>
      </c>
      <c r="B19" s="18">
        <v>0.03</v>
      </c>
      <c r="C19" s="19">
        <f t="shared" si="3"/>
        <v>0.14737106370494238</v>
      </c>
      <c r="D19" s="19">
        <f t="shared" si="0"/>
        <v>1.152198033165619E-2</v>
      </c>
      <c r="E19" s="19">
        <f t="shared" si="4"/>
        <v>6.3E-2</v>
      </c>
      <c r="F19" s="20">
        <f t="shared" si="5"/>
        <v>532166.13049999985</v>
      </c>
      <c r="G19" s="21">
        <f t="shared" si="6"/>
        <v>425732.90439999988</v>
      </c>
      <c r="H19" s="21">
        <f t="shared" si="1"/>
        <v>6565.8318240819344</v>
      </c>
      <c r="I19" s="21">
        <f t="shared" si="2"/>
        <v>787899.81888983212</v>
      </c>
      <c r="J19" s="22">
        <f t="shared" si="7"/>
        <v>29374.134773087455</v>
      </c>
    </row>
    <row r="20" spans="1:10" ht="15.75" customHeight="1" x14ac:dyDescent="0.15">
      <c r="A20" s="1">
        <v>4</v>
      </c>
      <c r="B20" s="18">
        <v>0.04</v>
      </c>
      <c r="C20" s="19">
        <f t="shared" si="3"/>
        <v>0.13737106370494237</v>
      </c>
      <c r="D20" s="19">
        <f t="shared" si="0"/>
        <v>1.0784362745626774E-2</v>
      </c>
      <c r="E20" s="19">
        <f t="shared" si="4"/>
        <v>8.4000000000000005E-2</v>
      </c>
      <c r="F20" s="20">
        <f t="shared" si="5"/>
        <v>543341.6192404998</v>
      </c>
      <c r="G20" s="21">
        <f t="shared" si="6"/>
        <v>434673.29539239989</v>
      </c>
      <c r="H20" s="21">
        <f t="shared" si="1"/>
        <v>6475.0816878984924</v>
      </c>
      <c r="I20" s="21">
        <f t="shared" si="2"/>
        <v>777009.8025478191</v>
      </c>
      <c r="J20" s="22">
        <f t="shared" si="7"/>
        <v>40264.151115100482</v>
      </c>
    </row>
    <row r="21" spans="1:10" ht="15.75" customHeight="1" x14ac:dyDescent="0.15">
      <c r="A21" s="1">
        <v>5</v>
      </c>
      <c r="B21" s="23">
        <v>0.05</v>
      </c>
      <c r="C21" s="13">
        <f t="shared" si="3"/>
        <v>0.12737106370494239</v>
      </c>
      <c r="D21" s="13">
        <f t="shared" si="0"/>
        <v>1.0040776181325706E-2</v>
      </c>
      <c r="E21" s="13">
        <f t="shared" si="4"/>
        <v>0.10500000000000001</v>
      </c>
      <c r="F21" s="15">
        <f t="shared" si="5"/>
        <v>554751.79324455024</v>
      </c>
      <c r="G21" s="16">
        <f t="shared" si="6"/>
        <v>443801.43459564022</v>
      </c>
      <c r="H21" s="16">
        <f t="shared" si="1"/>
        <v>6379.8211714918662</v>
      </c>
      <c r="I21" s="16">
        <f t="shared" si="2"/>
        <v>765578.54057902389</v>
      </c>
      <c r="J21" s="24">
        <f t="shared" si="7"/>
        <v>51695.413083895692</v>
      </c>
    </row>
    <row r="22" spans="1:10" ht="15.75" customHeight="1" x14ac:dyDescent="0.15">
      <c r="A22" s="1">
        <v>6</v>
      </c>
      <c r="B22" s="18">
        <v>0.06</v>
      </c>
      <c r="C22" s="19">
        <f t="shared" si="3"/>
        <v>0.11737106370494238</v>
      </c>
      <c r="D22" s="19">
        <f t="shared" si="0"/>
        <v>9.2911187425679387E-3</v>
      </c>
      <c r="E22" s="19">
        <f t="shared" si="4"/>
        <v>0.126</v>
      </c>
      <c r="F22" s="20">
        <f t="shared" si="5"/>
        <v>566401.58090268576</v>
      </c>
      <c r="G22" s="21">
        <f t="shared" si="6"/>
        <v>453121.26472214865</v>
      </c>
      <c r="H22" s="21">
        <f t="shared" si="1"/>
        <v>6280.1125104165703</v>
      </c>
      <c r="I22" s="21">
        <f t="shared" si="2"/>
        <v>753613.50124998845</v>
      </c>
      <c r="J22" s="22">
        <f t="shared" si="7"/>
        <v>63660.452412931132</v>
      </c>
    </row>
    <row r="23" spans="1:10" ht="15.75" customHeight="1" thickBot="1" x14ac:dyDescent="0.2">
      <c r="A23" s="1">
        <v>7</v>
      </c>
      <c r="B23" s="25">
        <v>7.0000000000000007E-2</v>
      </c>
      <c r="C23" s="26">
        <f t="shared" si="3"/>
        <v>0.10737106370494237</v>
      </c>
      <c r="D23" s="26">
        <f t="shared" si="0"/>
        <v>8.5352858623484185E-3</v>
      </c>
      <c r="E23" s="26">
        <f t="shared" si="4"/>
        <v>0.14700000000000002</v>
      </c>
      <c r="F23" s="27">
        <f t="shared" si="5"/>
        <v>578296.01410164207</v>
      </c>
      <c r="G23" s="28">
        <f t="shared" si="6"/>
        <v>462636.81128131365</v>
      </c>
      <c r="H23" s="28">
        <f t="shared" si="1"/>
        <v>6176.0333700314377</v>
      </c>
      <c r="I23" s="28">
        <f t="shared" si="2"/>
        <v>741124.00440377253</v>
      </c>
      <c r="J23" s="29">
        <f t="shared" si="7"/>
        <v>76149.949259147048</v>
      </c>
    </row>
    <row r="24" spans="1:10" ht="15.75" customHeight="1" thickBot="1" x14ac:dyDescent="0.2"/>
    <row r="25" spans="1:10" ht="15.75" customHeight="1" x14ac:dyDescent="0.15">
      <c r="B25" s="34" t="s">
        <v>19</v>
      </c>
      <c r="C25" s="37">
        <v>500000</v>
      </c>
    </row>
    <row r="26" spans="1:10" ht="15.75" customHeight="1" x14ac:dyDescent="0.15">
      <c r="B26" s="35" t="s">
        <v>20</v>
      </c>
      <c r="C26" s="38">
        <v>0.2</v>
      </c>
    </row>
    <row r="27" spans="1:10" ht="28" x14ac:dyDescent="0.15">
      <c r="B27" s="41" t="s">
        <v>21</v>
      </c>
      <c r="C27" s="39">
        <f>(C25*(1-C26))</f>
        <v>400000</v>
      </c>
    </row>
    <row r="28" spans="1:10" ht="15.75" customHeight="1" thickBot="1" x14ac:dyDescent="0.2">
      <c r="B28" s="36" t="s">
        <v>22</v>
      </c>
      <c r="C28" s="40">
        <v>120</v>
      </c>
    </row>
    <row r="31" spans="1:10" ht="15.75" customHeight="1" x14ac:dyDescent="0.15">
      <c r="B31" s="2" t="s">
        <v>23</v>
      </c>
    </row>
    <row r="32" spans="1:10" ht="15.75" customHeight="1" x14ac:dyDescent="0.15">
      <c r="B32" s="1" t="s">
        <v>24</v>
      </c>
    </row>
  </sheetData>
  <hyperlinks>
    <hyperlink ref="B31" r:id="rId1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VFAIZ+KONUT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</cp:lastModifiedBy>
  <dcterms:modified xsi:type="dcterms:W3CDTF">2021-10-23T17:36:37Z</dcterms:modified>
</cp:coreProperties>
</file>